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rekbarnes/Documents/Ilhabela/CONFIRO/"/>
    </mc:Choice>
  </mc:AlternateContent>
  <xr:revisionPtr revIDLastSave="0" documentId="8_{55FECF69-F175-2B43-9167-224E1EB7AE6B}" xr6:coauthVersionLast="47" xr6:coauthVersionMax="47" xr10:uidLastSave="{00000000-0000-0000-0000-000000000000}"/>
  <bookViews>
    <workbookView xWindow="0" yWindow="500" windowWidth="28800" windowHeight="15980" xr2:uid="{00000000-000D-0000-FFFF-FFFF00000000}"/>
  </bookViews>
  <sheets>
    <sheet name="DEPL 2019-21" sheetId="1" r:id="rId1"/>
    <sheet name="DOA 2019-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I15" i="2"/>
  <c r="I20" i="2" s="1"/>
  <c r="I25" i="2" s="1"/>
  <c r="I30" i="2" s="1"/>
  <c r="H15" i="2"/>
  <c r="H20" i="2" s="1"/>
  <c r="H25" i="2" s="1"/>
  <c r="H30" i="2" s="1"/>
  <c r="H34" i="2" s="1"/>
  <c r="G15" i="2"/>
  <c r="G20" i="2" s="1"/>
  <c r="G25" i="2" s="1"/>
  <c r="G30" i="2" s="1"/>
  <c r="G34" i="2" s="1"/>
  <c r="F15" i="2"/>
  <c r="F20" i="2" s="1"/>
  <c r="F25" i="2" s="1"/>
  <c r="F30" i="2" s="1"/>
  <c r="F34" i="2" s="1"/>
  <c r="J31" i="1"/>
  <c r="I31" i="1"/>
  <c r="J8" i="1" s="1"/>
  <c r="H31" i="1"/>
  <c r="I8" i="1" s="1"/>
  <c r="J23" i="1"/>
  <c r="I23" i="1"/>
  <c r="H23" i="1"/>
  <c r="J15" i="1"/>
  <c r="I15" i="1"/>
  <c r="H15" i="1"/>
  <c r="I34" i="2" l="1"/>
  <c r="E30" i="2"/>
  <c r="E34" i="2" s="1"/>
  <c r="I25" i="1"/>
  <c r="H25" i="1"/>
  <c r="J25" i="1"/>
</calcChain>
</file>

<file path=xl/sharedStrings.xml><?xml version="1.0" encoding="utf-8"?>
<sst xmlns="http://schemas.openxmlformats.org/spreadsheetml/2006/main" count="52" uniqueCount="40">
  <si>
    <r>
      <rPr>
        <sz val="11"/>
        <rFont val="Arial"/>
        <family val="2"/>
      </rPr>
      <t xml:space="preserve">                        FSMI - FUNDO SOBERANO DO MUNICÍPIO DA ESTÂNCIA BALNEÁRIA DE ILHABELA </t>
    </r>
    <r>
      <rPr>
        <sz val="11"/>
        <color theme="1"/>
        <rFont val="Arial"/>
        <family val="2"/>
      </rPr>
      <t xml:space="preserve">
                    DEMONSTRAÇÃO DA EVOLUÇÃO DO PATRIMONIO LÍQUIDO (EM REAIS)</t>
    </r>
  </si>
  <si>
    <t>DESDE O INÍCIO DO FUNDO ATÉ O MÊS DE JUNHO 2021</t>
  </si>
  <si>
    <t>2019</t>
  </si>
  <si>
    <t>2020</t>
  </si>
  <si>
    <t>2021</t>
  </si>
  <si>
    <t>9 meses</t>
  </si>
  <si>
    <t>1 ano</t>
  </si>
  <si>
    <t>6 meses</t>
  </si>
  <si>
    <t>PATRIMÔNIO LÍQUIDO NO INÍCIO DO PERÍODO</t>
  </si>
  <si>
    <t xml:space="preserve">Aportes novos pela aplicação da taxa de 12%,16% e 20% </t>
  </si>
  <si>
    <t xml:space="preserve">às Receitas de Royalties nos exercícios indicados: </t>
  </si>
  <si>
    <t>Banco do Brasil</t>
  </si>
  <si>
    <t>Caixa Econômica Federal</t>
  </si>
  <si>
    <t>Patrimônio Líquido antes do resultado</t>
  </si>
  <si>
    <t>Resultado do período</t>
  </si>
  <si>
    <t>Aplicaçōes em Renda Fixa</t>
  </si>
  <si>
    <t>Valorização a preço do mercado, durante o período:</t>
  </si>
  <si>
    <t xml:space="preserve">Total </t>
  </si>
  <si>
    <t>PATRIMÔNIO LÍQUIDO NO FINAL DO PERÍODO</t>
  </si>
  <si>
    <t>APLICADO EM FUNDOS DO</t>
  </si>
  <si>
    <r>
      <rPr>
        <sz val="11"/>
        <rFont val="Arial"/>
        <family val="2"/>
      </rPr>
      <t xml:space="preserve">                        FSMI - FUNDO SOBERANO DO MUNICÍPIO DA ESTÂNCIA BALNEÁRIA DE ILHABELA </t>
    </r>
    <r>
      <rPr>
        <sz val="11"/>
        <color theme="1"/>
        <rFont val="Arial"/>
        <family val="2"/>
      </rPr>
      <t xml:space="preserve">
                    DEMONSTRAÇÃO DOS ROYALTIES, ORIGEM DAS APLICAÇŌES (EM REAIS)</t>
    </r>
  </si>
  <si>
    <t>2018</t>
  </si>
  <si>
    <t>ROYALTIES</t>
  </si>
  <si>
    <t>Valores baseados nos volumes de produção previstos</t>
  </si>
  <si>
    <t>Menos: Com destinação específica para uso em</t>
  </si>
  <si>
    <t>Educação e Saúde, conforme Lei12858/13</t>
  </si>
  <si>
    <t>Porcentagem a ser destinado ao FSMI, conforme</t>
  </si>
  <si>
    <t>Decreto Municipal 1.333 de 21/11/2018</t>
  </si>
  <si>
    <t>Correção Monetária aplicada aos depositos em 2019</t>
  </si>
  <si>
    <t>Base de cálculo</t>
  </si>
  <si>
    <t>Valor calculado</t>
  </si>
  <si>
    <t>Total a ser depositado</t>
  </si>
  <si>
    <t>Valor depositado</t>
  </si>
  <si>
    <t xml:space="preserve">relativos aos Royalties recebidos em 2018 </t>
  </si>
  <si>
    <t>Excesso (falta)</t>
  </si>
  <si>
    <t>Totais</t>
  </si>
  <si>
    <t xml:space="preserve">Cota-Parte Royalties - Compensação Financeira </t>
  </si>
  <si>
    <t xml:space="preserve">pela Produção de Petróleo (Lei 7990/89) </t>
  </si>
  <si>
    <t xml:space="preserve">Cota-Parte Royalties pela Participação Especial </t>
  </si>
  <si>
    <t>(Lei 9478/97)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</si>
</sst>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[$R$ -416]#,##0.00"/>
    <numFmt numFmtId="166" formatCode="#,##0\ ;\(#,##0\)"/>
  </numFmts>
  <fonts count="1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164" fontId="5" fillId="0" borderId="1" xfId="0" applyNumberFormat="1" applyFont="1" applyBorder="1"/>
    <xf numFmtId="165" fontId="5" fillId="0" borderId="2" xfId="0" applyNumberFormat="1" applyFont="1" applyBorder="1"/>
    <xf numFmtId="164" fontId="6" fillId="0" borderId="1" xfId="0" applyNumberFormat="1" applyFont="1" applyBorder="1"/>
    <xf numFmtId="165" fontId="7" fillId="0" borderId="2" xfId="0" quotePrefix="1" applyNumberFormat="1" applyFont="1" applyBorder="1" applyAlignment="1">
      <alignment horizontal="right"/>
    </xf>
    <xf numFmtId="165" fontId="6" fillId="0" borderId="2" xfId="0" quotePrefix="1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166" fontId="9" fillId="0" borderId="2" xfId="0" applyNumberFormat="1" applyFont="1" applyBorder="1" applyAlignment="1">
      <alignment horizontal="right"/>
    </xf>
    <xf numFmtId="164" fontId="9" fillId="0" borderId="3" xfId="0" applyNumberFormat="1" applyFont="1" applyBorder="1"/>
    <xf numFmtId="164" fontId="9" fillId="0" borderId="2" xfId="0" applyNumberFormat="1" applyFont="1" applyBorder="1"/>
    <xf numFmtId="164" fontId="9" fillId="0" borderId="4" xfId="0" applyNumberFormat="1" applyFont="1" applyBorder="1"/>
    <xf numFmtId="164" fontId="9" fillId="0" borderId="5" xfId="0" applyNumberFormat="1" applyFont="1" applyBorder="1"/>
    <xf numFmtId="164" fontId="9" fillId="0" borderId="6" xfId="0" applyNumberFormat="1" applyFont="1" applyBorder="1"/>
    <xf numFmtId="164" fontId="7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164" fontId="9" fillId="0" borderId="0" xfId="0" applyNumberFormat="1" applyFont="1" applyBorder="1"/>
    <xf numFmtId="164" fontId="8" fillId="0" borderId="0" xfId="0" applyNumberFormat="1" applyFont="1" applyBorder="1"/>
    <xf numFmtId="166" fontId="8" fillId="0" borderId="0" xfId="0" applyNumberFormat="1" applyFont="1" applyBorder="1"/>
    <xf numFmtId="0" fontId="8" fillId="0" borderId="0" xfId="0" applyFont="1" applyBorder="1"/>
    <xf numFmtId="164" fontId="6" fillId="0" borderId="0" xfId="0" applyNumberFormat="1" applyFont="1" applyBorder="1"/>
    <xf numFmtId="3" fontId="8" fillId="0" borderId="2" xfId="0" applyNumberFormat="1" applyFont="1" applyBorder="1"/>
    <xf numFmtId="3" fontId="8" fillId="0" borderId="0" xfId="0" applyNumberFormat="1" applyFont="1" applyBorder="1"/>
    <xf numFmtId="164" fontId="6" fillId="0" borderId="3" xfId="0" applyNumberFormat="1" applyFont="1" applyBorder="1"/>
    <xf numFmtId="164" fontId="5" fillId="0" borderId="0" xfId="0" applyNumberFormat="1" applyFont="1" applyBorder="1"/>
    <xf numFmtId="164" fontId="7" fillId="0" borderId="0" xfId="0" quotePrefix="1" applyNumberFormat="1" applyFont="1" applyBorder="1" applyAlignment="1">
      <alignment horizontal="right"/>
    </xf>
    <xf numFmtId="164" fontId="6" fillId="0" borderId="0" xfId="0" quotePrefix="1" applyNumberFormat="1" applyFont="1" applyBorder="1"/>
    <xf numFmtId="10" fontId="10" fillId="0" borderId="0" xfId="0" applyNumberFormat="1" applyFont="1" applyBorder="1" applyAlignment="1">
      <alignment horizontal="right"/>
    </xf>
    <xf numFmtId="0" fontId="6" fillId="0" borderId="0" xfId="0" applyNumberFormat="1" applyFont="1" applyBorder="1"/>
    <xf numFmtId="164" fontId="6" fillId="0" borderId="2" xfId="0" applyNumberFormat="1" applyFont="1" applyBorder="1"/>
    <xf numFmtId="0" fontId="13" fillId="0" borderId="0" xfId="0" applyFont="1" applyBorder="1" applyAlignment="1">
      <alignment horizontal="right"/>
    </xf>
    <xf numFmtId="9" fontId="6" fillId="0" borderId="0" xfId="1" applyFont="1" applyBorder="1"/>
    <xf numFmtId="9" fontId="6" fillId="0" borderId="2" xfId="1" applyFont="1" applyBorder="1"/>
    <xf numFmtId="164" fontId="7" fillId="0" borderId="0" xfId="0" applyNumberFormat="1" applyFont="1" applyBorder="1"/>
    <xf numFmtId="164" fontId="3" fillId="0" borderId="0" xfId="0" applyNumberFormat="1" applyFont="1" applyBorder="1"/>
    <xf numFmtId="164" fontId="14" fillId="0" borderId="0" xfId="0" applyNumberFormat="1" applyFont="1" applyBorder="1" applyAlignment="1">
      <alignment horizontal="right"/>
    </xf>
    <xf numFmtId="164" fontId="9" fillId="0" borderId="2" xfId="0" applyNumberFormat="1" applyFont="1" applyFill="1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7" fillId="0" borderId="10" xfId="0" applyNumberFormat="1" applyFont="1" applyBorder="1"/>
    <xf numFmtId="164" fontId="10" fillId="0" borderId="10" xfId="0" applyNumberFormat="1" applyFont="1" applyBorder="1"/>
    <xf numFmtId="0" fontId="2" fillId="0" borderId="0" xfId="0" applyFont="1" applyBorder="1"/>
    <xf numFmtId="166" fontId="9" fillId="0" borderId="2" xfId="0" applyNumberFormat="1" applyFont="1" applyBorder="1"/>
    <xf numFmtId="164" fontId="8" fillId="0" borderId="5" xfId="0" applyNumberFormat="1" applyFont="1" applyBorder="1"/>
    <xf numFmtId="166" fontId="8" fillId="0" borderId="3" xfId="0" applyNumberFormat="1" applyFont="1" applyBorder="1"/>
    <xf numFmtId="164" fontId="8" fillId="0" borderId="3" xfId="0" applyNumberFormat="1" applyFont="1" applyBorder="1"/>
    <xf numFmtId="164" fontId="8" fillId="0" borderId="4" xfId="0" applyNumberFormat="1" applyFont="1" applyBorder="1"/>
    <xf numFmtId="166" fontId="8" fillId="0" borderId="6" xfId="0" applyNumberFormat="1" applyFont="1" applyBorder="1"/>
    <xf numFmtId="164" fontId="8" fillId="0" borderId="15" xfId="0" applyNumberFormat="1" applyFont="1" applyBorder="1"/>
    <xf numFmtId="164" fontId="10" fillId="0" borderId="14" xfId="0" applyNumberFormat="1" applyFont="1" applyBorder="1"/>
    <xf numFmtId="164" fontId="11" fillId="0" borderId="14" xfId="0" applyNumberFormat="1" applyFont="1" applyFill="1" applyBorder="1"/>
    <xf numFmtId="164" fontId="9" fillId="0" borderId="15" xfId="0" applyNumberFormat="1" applyFont="1" applyBorder="1"/>
    <xf numFmtId="164" fontId="5" fillId="0" borderId="7" xfId="0" applyNumberFormat="1" applyFont="1" applyBorder="1"/>
    <xf numFmtId="164" fontId="5" fillId="0" borderId="8" xfId="0" applyNumberFormat="1" applyFont="1" applyBorder="1"/>
    <xf numFmtId="165" fontId="5" fillId="0" borderId="9" xfId="0" applyNumberFormat="1" applyFont="1" applyBorder="1"/>
    <xf numFmtId="164" fontId="10" fillId="0" borderId="15" xfId="0" applyNumberFormat="1" applyFont="1" applyBorder="1"/>
    <xf numFmtId="0" fontId="2" fillId="0" borderId="10" xfId="0" applyFont="1" applyBorder="1"/>
    <xf numFmtId="164" fontId="10" fillId="0" borderId="16" xfId="0" applyNumberFormat="1" applyFont="1" applyBorder="1"/>
    <xf numFmtId="164" fontId="7" fillId="0" borderId="17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2" fillId="0" borderId="0" xfId="0" applyFont="1" applyBorder="1"/>
    <xf numFmtId="3" fontId="8" fillId="0" borderId="3" xfId="0" applyNumberFormat="1" applyFont="1" applyBorder="1"/>
    <xf numFmtId="3" fontId="8" fillId="0" borderId="4" xfId="0" applyNumberFormat="1" applyFont="1" applyBorder="1"/>
    <xf numFmtId="0" fontId="2" fillId="0" borderId="2" xfId="0" applyFont="1" applyBorder="1"/>
    <xf numFmtId="164" fontId="4" fillId="0" borderId="1" xfId="0" applyNumberFormat="1" applyFont="1" applyBorder="1"/>
    <xf numFmtId="0" fontId="2" fillId="0" borderId="0" xfId="0" applyFont="1" applyBorder="1"/>
    <xf numFmtId="164" fontId="2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53974</xdr:rowOff>
    </xdr:from>
    <xdr:ext cx="916305" cy="847725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C7D65FEB-9995-FD42-A4F2-D0A718E0F9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53974"/>
          <a:ext cx="916305" cy="8477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53974</xdr:rowOff>
    </xdr:from>
    <xdr:ext cx="916305" cy="847725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6F193624-AB75-084F-A792-E0FBFDF40A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53974"/>
          <a:ext cx="916305" cy="847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35"/>
  <sheetViews>
    <sheetView tabSelected="1" workbookViewId="0">
      <selection activeCell="M13" sqref="M13"/>
    </sheetView>
  </sheetViews>
  <sheetFormatPr baseColWidth="10" defaultColWidth="11.140625" defaultRowHeight="15" customHeight="1" x14ac:dyDescent="0.2"/>
  <cols>
    <col min="1" max="1" width="2.5703125" customWidth="1"/>
    <col min="2" max="2" width="4.5703125" customWidth="1"/>
    <col min="3" max="3" width="4.42578125" customWidth="1"/>
    <col min="4" max="4" width="14.140625" customWidth="1"/>
    <col min="5" max="5" width="6" customWidth="1"/>
    <col min="6" max="6" width="6.85546875" customWidth="1"/>
    <col min="7" max="7" width="7.42578125" customWidth="1"/>
    <col min="8" max="10" width="11.42578125" customWidth="1"/>
  </cols>
  <sheetData>
    <row r="1" spans="1:10" ht="73.75" customHeight="1" x14ac:dyDescent="0.2">
      <c r="A1" s="40"/>
      <c r="B1" s="72" t="s">
        <v>0</v>
      </c>
      <c r="C1" s="73"/>
      <c r="D1" s="73"/>
      <c r="E1" s="73"/>
      <c r="F1" s="73"/>
      <c r="G1" s="73"/>
      <c r="H1" s="73"/>
      <c r="I1" s="73"/>
      <c r="J1" s="74"/>
    </row>
    <row r="2" spans="1:10" s="1" customFormat="1" x14ac:dyDescent="0.2">
      <c r="A2" s="47"/>
      <c r="B2" s="75" t="s">
        <v>1</v>
      </c>
      <c r="C2" s="76"/>
      <c r="D2" s="76"/>
      <c r="E2" s="76"/>
      <c r="F2" s="76"/>
      <c r="G2" s="76"/>
      <c r="H2" s="76"/>
      <c r="I2" s="76"/>
      <c r="J2" s="77"/>
    </row>
    <row r="3" spans="1:10" ht="12.75" customHeight="1" thickBot="1" x14ac:dyDescent="0.25">
      <c r="A3" s="40"/>
      <c r="B3" s="58"/>
      <c r="C3" s="59"/>
      <c r="D3" s="59"/>
      <c r="E3" s="59"/>
      <c r="F3" s="59"/>
      <c r="G3" s="59"/>
      <c r="H3" s="59"/>
      <c r="I3" s="59"/>
      <c r="J3" s="60"/>
    </row>
    <row r="4" spans="1:10" ht="12.75" customHeight="1" x14ac:dyDescent="0.2">
      <c r="A4" s="40"/>
      <c r="B4" s="2"/>
      <c r="C4" s="26"/>
      <c r="D4" s="26"/>
      <c r="E4" s="26"/>
      <c r="F4" s="26"/>
      <c r="G4" s="26"/>
      <c r="H4" s="26"/>
      <c r="I4" s="26"/>
      <c r="J4" s="3"/>
    </row>
    <row r="5" spans="1:10" s="1" customFormat="1" ht="15" customHeight="1" x14ac:dyDescent="0.2">
      <c r="A5" s="47"/>
      <c r="B5" s="4"/>
      <c r="C5" s="22"/>
      <c r="D5" s="22"/>
      <c r="E5" s="22"/>
      <c r="F5" s="22"/>
      <c r="G5" s="22"/>
      <c r="H5" s="27" t="s">
        <v>2</v>
      </c>
      <c r="I5" s="27" t="s">
        <v>3</v>
      </c>
      <c r="J5" s="5" t="s">
        <v>4</v>
      </c>
    </row>
    <row r="6" spans="1:10" s="1" customFormat="1" ht="15" customHeight="1" x14ac:dyDescent="0.2">
      <c r="A6" s="47"/>
      <c r="B6" s="4"/>
      <c r="C6" s="22"/>
      <c r="D6" s="22"/>
      <c r="E6" s="22"/>
      <c r="F6" s="22"/>
      <c r="G6" s="22"/>
      <c r="H6" s="27" t="s">
        <v>5</v>
      </c>
      <c r="I6" s="27" t="s">
        <v>6</v>
      </c>
      <c r="J6" s="5" t="s">
        <v>7</v>
      </c>
    </row>
    <row r="7" spans="1:10" s="1" customFormat="1" ht="15" customHeight="1" x14ac:dyDescent="0.2">
      <c r="A7" s="47"/>
      <c r="B7" s="4"/>
      <c r="C7" s="22"/>
      <c r="D7" s="22"/>
      <c r="E7" s="22"/>
      <c r="F7" s="22"/>
      <c r="G7" s="22"/>
      <c r="H7" s="28"/>
      <c r="I7" s="28"/>
      <c r="J7" s="6"/>
    </row>
    <row r="8" spans="1:10" s="1" customFormat="1" ht="15" customHeight="1" x14ac:dyDescent="0.2">
      <c r="A8" s="47"/>
      <c r="B8" s="70" t="s">
        <v>8</v>
      </c>
      <c r="C8" s="71"/>
      <c r="D8" s="71"/>
      <c r="E8" s="71"/>
      <c r="F8" s="71"/>
      <c r="G8" s="71"/>
      <c r="H8" s="50">
        <v>0</v>
      </c>
      <c r="I8" s="51">
        <f>H31</f>
        <v>167326645</v>
      </c>
      <c r="J8" s="52">
        <f>I31</f>
        <v>252113041</v>
      </c>
    </row>
    <row r="9" spans="1:10" s="1" customFormat="1" ht="15" customHeight="1" x14ac:dyDescent="0.2">
      <c r="A9" s="47"/>
      <c r="B9" s="4"/>
      <c r="C9" s="22"/>
      <c r="D9" s="22"/>
      <c r="E9" s="22"/>
      <c r="F9" s="22"/>
      <c r="G9" s="22"/>
      <c r="H9" s="18"/>
      <c r="I9" s="29"/>
      <c r="J9" s="8"/>
    </row>
    <row r="10" spans="1:10" s="1" customFormat="1" ht="15" customHeight="1" x14ac:dyDescent="0.2">
      <c r="A10" s="47"/>
      <c r="B10" s="4" t="s">
        <v>9</v>
      </c>
      <c r="C10" s="22"/>
      <c r="D10" s="22"/>
      <c r="E10" s="22"/>
      <c r="F10" s="22"/>
      <c r="G10" s="22"/>
      <c r="H10" s="18"/>
      <c r="I10" s="21"/>
      <c r="J10" s="8"/>
    </row>
    <row r="11" spans="1:10" s="1" customFormat="1" ht="15" customHeight="1" x14ac:dyDescent="0.2">
      <c r="A11" s="47"/>
      <c r="B11" s="4"/>
      <c r="C11" s="22" t="s">
        <v>10</v>
      </c>
      <c r="D11" s="22"/>
      <c r="E11" s="22"/>
      <c r="F11" s="22"/>
      <c r="G11" s="22"/>
      <c r="H11" s="18"/>
      <c r="I11" s="21"/>
      <c r="J11" s="8"/>
    </row>
    <row r="12" spans="1:10" s="1" customFormat="1" ht="15" customHeight="1" x14ac:dyDescent="0.2">
      <c r="A12" s="47"/>
      <c r="B12" s="4"/>
      <c r="C12" s="22"/>
      <c r="D12" s="22" t="s">
        <v>11</v>
      </c>
      <c r="E12" s="22"/>
      <c r="F12" s="22"/>
      <c r="G12" s="22"/>
      <c r="H12" s="18">
        <v>82006092</v>
      </c>
      <c r="I12" s="18">
        <v>40130644.219999999</v>
      </c>
      <c r="J12" s="9">
        <v>14106738</v>
      </c>
    </row>
    <row r="13" spans="1:10" s="1" customFormat="1" ht="15" customHeight="1" x14ac:dyDescent="0.2">
      <c r="A13" s="47"/>
      <c r="B13" s="4"/>
      <c r="C13" s="22"/>
      <c r="D13" s="22" t="s">
        <v>12</v>
      </c>
      <c r="E13" s="22"/>
      <c r="F13" s="22"/>
      <c r="G13" s="22"/>
      <c r="H13" s="18">
        <v>82006092</v>
      </c>
      <c r="I13" s="18">
        <v>40130643.769999996</v>
      </c>
      <c r="J13" s="9">
        <v>14106738</v>
      </c>
    </row>
    <row r="14" spans="1:10" s="1" customFormat="1" ht="15" customHeight="1" x14ac:dyDescent="0.2">
      <c r="A14" s="47"/>
      <c r="B14" s="4"/>
      <c r="C14" s="22"/>
      <c r="D14" s="22"/>
      <c r="E14" s="22"/>
      <c r="F14" s="22"/>
      <c r="G14" s="22"/>
      <c r="H14" s="18"/>
      <c r="I14" s="18"/>
      <c r="J14" s="48"/>
    </row>
    <row r="15" spans="1:10" s="1" customFormat="1" ht="15" customHeight="1" x14ac:dyDescent="0.2">
      <c r="A15" s="47"/>
      <c r="B15" s="70" t="s">
        <v>13</v>
      </c>
      <c r="C15" s="71"/>
      <c r="D15" s="71"/>
      <c r="E15" s="71"/>
      <c r="F15" s="71"/>
      <c r="G15" s="71"/>
      <c r="H15" s="49">
        <f>SUM(H12:H14)</f>
        <v>164012184</v>
      </c>
      <c r="I15" s="49">
        <f>SUM(I12:I14)</f>
        <v>80261287.989999995</v>
      </c>
      <c r="J15" s="53">
        <f>SUM(J12:J14)</f>
        <v>28213476</v>
      </c>
    </row>
    <row r="16" spans="1:10" s="1" customFormat="1" ht="15" customHeight="1" x14ac:dyDescent="0.2">
      <c r="A16" s="47"/>
      <c r="B16" s="4"/>
      <c r="C16" s="22"/>
      <c r="D16" s="22"/>
      <c r="E16" s="22"/>
      <c r="F16" s="22"/>
      <c r="G16" s="22"/>
      <c r="H16" s="18"/>
      <c r="I16" s="18"/>
      <c r="J16" s="11"/>
    </row>
    <row r="17" spans="1:10" s="1" customFormat="1" ht="15" customHeight="1" x14ac:dyDescent="0.2">
      <c r="A17" s="47"/>
      <c r="B17" s="70" t="s">
        <v>14</v>
      </c>
      <c r="C17" s="71"/>
      <c r="D17" s="71"/>
      <c r="E17" s="71"/>
      <c r="F17" s="71"/>
      <c r="G17" s="71"/>
      <c r="H17" s="21"/>
      <c r="I17" s="21"/>
      <c r="J17" s="8"/>
    </row>
    <row r="18" spans="1:10" s="1" customFormat="1" ht="15" customHeight="1" x14ac:dyDescent="0.2">
      <c r="A18" s="47"/>
      <c r="B18" s="4" t="s">
        <v>15</v>
      </c>
      <c r="C18" s="22"/>
      <c r="D18" s="22"/>
      <c r="E18" s="22"/>
      <c r="F18" s="22"/>
      <c r="G18" s="22"/>
      <c r="H18" s="18"/>
      <c r="I18" s="18"/>
      <c r="J18" s="11"/>
    </row>
    <row r="19" spans="1:10" s="1" customFormat="1" ht="15" customHeight="1" x14ac:dyDescent="0.2">
      <c r="A19" s="47"/>
      <c r="B19" s="4"/>
      <c r="C19" s="22" t="s">
        <v>16</v>
      </c>
      <c r="D19" s="22"/>
      <c r="E19" s="22"/>
      <c r="F19" s="22"/>
      <c r="G19" s="22"/>
      <c r="H19" s="18"/>
      <c r="I19" s="18"/>
      <c r="J19" s="11"/>
    </row>
    <row r="20" spans="1:10" s="1" customFormat="1" ht="15" customHeight="1" x14ac:dyDescent="0.2">
      <c r="A20" s="47"/>
      <c r="B20" s="4"/>
      <c r="C20" s="22"/>
      <c r="D20" s="22" t="s">
        <v>11</v>
      </c>
      <c r="E20" s="22"/>
      <c r="F20" s="22"/>
      <c r="G20" s="22"/>
      <c r="H20" s="18">
        <v>1614607</v>
      </c>
      <c r="I20" s="18">
        <v>2476276.83</v>
      </c>
      <c r="J20" s="11">
        <v>1333542</v>
      </c>
    </row>
    <row r="21" spans="1:10" s="1" customFormat="1" ht="15" customHeight="1" x14ac:dyDescent="0.2">
      <c r="A21" s="47"/>
      <c r="B21" s="4"/>
      <c r="C21" s="22"/>
      <c r="D21" s="22" t="s">
        <v>12</v>
      </c>
      <c r="E21" s="22"/>
      <c r="F21" s="22"/>
      <c r="G21" s="22"/>
      <c r="H21" s="18">
        <v>1699854</v>
      </c>
      <c r="I21" s="18">
        <v>2048831</v>
      </c>
      <c r="J21" s="11">
        <v>1377585</v>
      </c>
    </row>
    <row r="22" spans="1:10" s="1" customFormat="1" ht="15" customHeight="1" x14ac:dyDescent="0.2">
      <c r="A22" s="47"/>
      <c r="B22" s="4"/>
      <c r="C22" s="22"/>
      <c r="D22" s="22"/>
      <c r="E22" s="22"/>
      <c r="F22" s="22"/>
      <c r="G22" s="22"/>
      <c r="H22" s="18"/>
      <c r="I22" s="18"/>
      <c r="J22" s="11"/>
    </row>
    <row r="23" spans="1:10" s="1" customFormat="1" ht="15" customHeight="1" x14ac:dyDescent="0.2">
      <c r="A23" s="47"/>
      <c r="B23" s="4"/>
      <c r="C23" s="22"/>
      <c r="D23" s="35" t="s">
        <v>17</v>
      </c>
      <c r="E23" s="22"/>
      <c r="F23" s="22"/>
      <c r="G23" s="22"/>
      <c r="H23" s="13">
        <f>SUM(H20:H22)</f>
        <v>3314461</v>
      </c>
      <c r="I23" s="13">
        <f>SUM(I20:I22)</f>
        <v>4525107.83</v>
      </c>
      <c r="J23" s="14">
        <f>SUM(J20:J22)</f>
        <v>2711127</v>
      </c>
    </row>
    <row r="24" spans="1:10" s="1" customFormat="1" ht="15" customHeight="1" x14ac:dyDescent="0.2">
      <c r="A24" s="47"/>
      <c r="B24" s="4"/>
      <c r="C24" s="22"/>
      <c r="D24" s="22"/>
      <c r="E24" s="22"/>
      <c r="F24" s="22"/>
      <c r="G24" s="22"/>
      <c r="H24" s="18"/>
      <c r="I24" s="18"/>
      <c r="J24" s="11"/>
    </row>
    <row r="25" spans="1:10" s="1" customFormat="1" ht="15" customHeight="1" thickBot="1" x14ac:dyDescent="0.25">
      <c r="A25" s="47"/>
      <c r="B25" s="70" t="s">
        <v>18</v>
      </c>
      <c r="C25" s="71"/>
      <c r="D25" s="71"/>
      <c r="E25" s="71"/>
      <c r="F25" s="71"/>
      <c r="G25" s="71"/>
      <c r="H25" s="54">
        <f>H15+H23</f>
        <v>167326645</v>
      </c>
      <c r="I25" s="54">
        <f>I8+I15+I23</f>
        <v>252113040.82000002</v>
      </c>
      <c r="J25" s="55">
        <f>J8+J15+J23</f>
        <v>283037644</v>
      </c>
    </row>
    <row r="26" spans="1:10" s="1" customFormat="1" ht="15" customHeight="1" x14ac:dyDescent="0.2">
      <c r="A26" s="47"/>
      <c r="B26" s="4"/>
      <c r="C26" s="22"/>
      <c r="D26" s="22"/>
      <c r="E26" s="22"/>
      <c r="F26" s="22"/>
      <c r="G26" s="22"/>
      <c r="H26" s="18"/>
      <c r="I26" s="18"/>
      <c r="J26" s="11"/>
    </row>
    <row r="27" spans="1:10" s="1" customFormat="1" ht="15" customHeight="1" x14ac:dyDescent="0.2">
      <c r="A27" s="47"/>
      <c r="B27" s="15" t="s">
        <v>19</v>
      </c>
      <c r="C27" s="22"/>
      <c r="D27" s="22"/>
      <c r="E27" s="22"/>
      <c r="F27" s="22"/>
      <c r="G27" s="22"/>
      <c r="H27" s="18"/>
      <c r="I27" s="18"/>
      <c r="J27" s="11"/>
    </row>
    <row r="28" spans="1:10" s="1" customFormat="1" ht="15" customHeight="1" x14ac:dyDescent="0.2">
      <c r="A28" s="47"/>
      <c r="B28" s="4"/>
      <c r="C28" s="22" t="s">
        <v>11</v>
      </c>
      <c r="D28" s="22"/>
      <c r="E28" s="22"/>
      <c r="F28" s="22"/>
      <c r="G28" s="22"/>
      <c r="H28" s="18">
        <v>83620699</v>
      </c>
      <c r="I28" s="18">
        <v>126227620</v>
      </c>
      <c r="J28" s="11">
        <v>141667900</v>
      </c>
    </row>
    <row r="29" spans="1:10" s="1" customFormat="1" ht="15" customHeight="1" x14ac:dyDescent="0.2">
      <c r="A29" s="47"/>
      <c r="B29" s="4"/>
      <c r="C29" s="22" t="s">
        <v>12</v>
      </c>
      <c r="D29" s="22"/>
      <c r="E29" s="22"/>
      <c r="F29" s="22"/>
      <c r="G29" s="22"/>
      <c r="H29" s="18">
        <v>83705946</v>
      </c>
      <c r="I29" s="18">
        <v>125885421</v>
      </c>
      <c r="J29" s="11">
        <v>141369744</v>
      </c>
    </row>
    <row r="30" spans="1:10" s="1" customFormat="1" ht="15" customHeight="1" x14ac:dyDescent="0.2">
      <c r="A30" s="47"/>
      <c r="B30" s="4"/>
      <c r="C30" s="22"/>
      <c r="D30" s="22"/>
      <c r="E30" s="22"/>
      <c r="F30" s="22"/>
      <c r="G30" s="22"/>
      <c r="H30" s="18"/>
      <c r="I30" s="18"/>
      <c r="J30" s="11"/>
    </row>
    <row r="31" spans="1:10" s="1" customFormat="1" ht="15" customHeight="1" thickBot="1" x14ac:dyDescent="0.25">
      <c r="A31" s="47"/>
      <c r="B31" s="4"/>
      <c r="C31" s="22"/>
      <c r="D31" s="22"/>
      <c r="E31" s="22"/>
      <c r="F31" s="22"/>
      <c r="G31" s="22"/>
      <c r="H31" s="57">
        <f>SUM(H28:H30)</f>
        <v>167326645</v>
      </c>
      <c r="I31" s="57">
        <f>SUM(I28:I30)</f>
        <v>252113041</v>
      </c>
      <c r="J31" s="56">
        <f>SUM(J28:J30)</f>
        <v>283037644</v>
      </c>
    </row>
    <row r="32" spans="1:10" s="1" customFormat="1" ht="15" customHeight="1" x14ac:dyDescent="0.2">
      <c r="A32" s="47"/>
      <c r="B32" s="16"/>
      <c r="C32" s="66"/>
      <c r="D32" s="66"/>
      <c r="E32" s="66"/>
      <c r="F32" s="66"/>
      <c r="G32" s="66"/>
      <c r="H32" s="21"/>
      <c r="I32" s="21"/>
      <c r="J32" s="8"/>
    </row>
    <row r="33" spans="1:11" s="1" customFormat="1" ht="15" customHeight="1" thickBot="1" x14ac:dyDescent="0.25">
      <c r="A33" s="40"/>
      <c r="B33" s="42"/>
      <c r="C33" s="43"/>
      <c r="D33" s="43"/>
      <c r="E33" s="43"/>
      <c r="F33" s="43"/>
      <c r="G33" s="43"/>
      <c r="H33" s="43"/>
      <c r="I33" s="43"/>
      <c r="J33" s="44"/>
      <c r="K33"/>
    </row>
    <row r="34" spans="1:11" s="1" customFormat="1" ht="15" customHeight="1" x14ac:dyDescent="0.2">
      <c r="A34"/>
      <c r="B34"/>
      <c r="C34"/>
      <c r="D34"/>
      <c r="E34"/>
      <c r="F34"/>
      <c r="G34"/>
      <c r="H34"/>
      <c r="I34"/>
      <c r="J34"/>
      <c r="K34"/>
    </row>
    <row r="35" spans="1:11" s="1" customFormat="1" ht="15" customHeight="1" x14ac:dyDescent="0.2">
      <c r="A35"/>
      <c r="B35"/>
      <c r="C35"/>
      <c r="D35"/>
      <c r="E35"/>
      <c r="F35"/>
      <c r="G35"/>
      <c r="H35"/>
      <c r="I35"/>
      <c r="J35"/>
      <c r="K35"/>
    </row>
  </sheetData>
  <mergeCells count="6">
    <mergeCell ref="B25:G25"/>
    <mergeCell ref="B1:J1"/>
    <mergeCell ref="B2:J2"/>
    <mergeCell ref="B8:G8"/>
    <mergeCell ref="B15:G15"/>
    <mergeCell ref="B17:G17"/>
  </mergeCells>
  <phoneticPr fontId="15" type="noConversion"/>
  <pageMargins left="0.7" right="0.7" top="0.75" bottom="0.75" header="0.3" footer="0.3"/>
  <pageSetup paperSize="9" scale="8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B1:I36"/>
  <sheetViews>
    <sheetView workbookViewId="0">
      <selection activeCell="I36" sqref="B1:I36"/>
    </sheetView>
  </sheetViews>
  <sheetFormatPr baseColWidth="10" defaultColWidth="11.140625" defaultRowHeight="15" customHeight="1" x14ac:dyDescent="0.2"/>
  <cols>
    <col min="1" max="1" width="2.5703125" customWidth="1"/>
    <col min="2" max="2" width="3.7109375" customWidth="1"/>
    <col min="3" max="3" width="4.42578125" customWidth="1"/>
    <col min="4" max="4" width="18.42578125" customWidth="1"/>
    <col min="5" max="9" width="11.42578125" customWidth="1"/>
  </cols>
  <sheetData>
    <row r="1" spans="2:9" ht="73.75" customHeight="1" x14ac:dyDescent="0.2">
      <c r="B1" s="72" t="s">
        <v>20</v>
      </c>
      <c r="C1" s="73"/>
      <c r="D1" s="73"/>
      <c r="E1" s="73"/>
      <c r="F1" s="73"/>
      <c r="G1" s="73"/>
      <c r="H1" s="73"/>
      <c r="I1" s="74"/>
    </row>
    <row r="2" spans="2:9" s="17" customFormat="1" x14ac:dyDescent="0.2">
      <c r="B2" s="75" t="s">
        <v>1</v>
      </c>
      <c r="C2" s="76"/>
      <c r="D2" s="76"/>
      <c r="E2" s="76"/>
      <c r="F2" s="76"/>
      <c r="G2" s="76"/>
      <c r="H2" s="76"/>
      <c r="I2" s="77"/>
    </row>
    <row r="3" spans="2:9" ht="12.75" customHeight="1" thickBot="1" x14ac:dyDescent="0.25">
      <c r="B3" s="58"/>
      <c r="C3" s="59"/>
      <c r="D3" s="59"/>
      <c r="E3" s="59"/>
      <c r="F3" s="59"/>
      <c r="G3" s="59"/>
      <c r="H3" s="59"/>
      <c r="I3" s="60"/>
    </row>
    <row r="4" spans="2:9" ht="12.75" customHeight="1" x14ac:dyDescent="0.2">
      <c r="B4" s="2"/>
      <c r="C4" s="26"/>
      <c r="D4" s="26"/>
      <c r="E4" s="26"/>
      <c r="F4" s="26"/>
      <c r="G4" s="26"/>
      <c r="H4" s="26"/>
      <c r="I4" s="3"/>
    </row>
    <row r="5" spans="2:9" s="17" customFormat="1" ht="15" customHeight="1" x14ac:dyDescent="0.2">
      <c r="B5" s="4"/>
      <c r="C5" s="22"/>
      <c r="D5" s="22"/>
      <c r="E5" s="22"/>
      <c r="F5" s="27" t="s">
        <v>21</v>
      </c>
      <c r="G5" s="27" t="s">
        <v>2</v>
      </c>
      <c r="H5" s="27" t="s">
        <v>3</v>
      </c>
      <c r="I5" s="5" t="s">
        <v>4</v>
      </c>
    </row>
    <row r="6" spans="2:9" s="17" customFormat="1" ht="15" customHeight="1" x14ac:dyDescent="0.2">
      <c r="B6" s="4"/>
      <c r="C6" s="22"/>
      <c r="D6" s="22"/>
      <c r="E6" s="22"/>
      <c r="F6" s="27" t="s">
        <v>6</v>
      </c>
      <c r="G6" s="27" t="s">
        <v>6</v>
      </c>
      <c r="H6" s="27" t="s">
        <v>6</v>
      </c>
      <c r="I6" s="5" t="s">
        <v>7</v>
      </c>
    </row>
    <row r="7" spans="2:9" s="17" customFormat="1" ht="15" customHeight="1" x14ac:dyDescent="0.2">
      <c r="B7" s="4"/>
      <c r="C7" s="22"/>
      <c r="D7" s="22"/>
      <c r="E7" s="22"/>
      <c r="F7" s="22"/>
      <c r="G7" s="28"/>
      <c r="H7" s="28"/>
      <c r="I7" s="6"/>
    </row>
    <row r="8" spans="2:9" s="17" customFormat="1" ht="15" customHeight="1" x14ac:dyDescent="0.2">
      <c r="B8" s="70" t="s">
        <v>22</v>
      </c>
      <c r="C8" s="71"/>
      <c r="D8" s="71"/>
      <c r="E8" s="71"/>
      <c r="F8" s="71"/>
      <c r="G8" s="20"/>
      <c r="H8" s="19"/>
      <c r="I8" s="7"/>
    </row>
    <row r="9" spans="2:9" s="17" customFormat="1" ht="15" customHeight="1" x14ac:dyDescent="0.2">
      <c r="B9" s="4"/>
      <c r="C9" s="22"/>
      <c r="D9" s="22"/>
      <c r="E9" s="22"/>
      <c r="F9" s="22"/>
      <c r="G9" s="18"/>
      <c r="H9" s="29"/>
      <c r="I9" s="8"/>
    </row>
    <row r="10" spans="2:9" s="17" customFormat="1" ht="15" customHeight="1" x14ac:dyDescent="0.2">
      <c r="B10" s="4" t="s">
        <v>23</v>
      </c>
      <c r="C10" s="22"/>
      <c r="D10" s="22"/>
      <c r="E10" s="22"/>
      <c r="F10" s="22"/>
      <c r="G10" s="18"/>
      <c r="H10" s="21"/>
      <c r="I10" s="8"/>
    </row>
    <row r="11" spans="2:9" s="17" customFormat="1" ht="15" customHeight="1" x14ac:dyDescent="0.2">
      <c r="B11" s="4"/>
      <c r="C11" s="65" t="s">
        <v>36</v>
      </c>
      <c r="D11" s="66"/>
      <c r="E11" s="66"/>
      <c r="F11" s="66"/>
      <c r="G11" s="66"/>
      <c r="H11" s="66"/>
      <c r="I11" s="69"/>
    </row>
    <row r="12" spans="2:9" s="17" customFormat="1" ht="15" customHeight="1" x14ac:dyDescent="0.2">
      <c r="B12" s="4"/>
      <c r="C12" s="65"/>
      <c r="D12" s="66" t="s">
        <v>37</v>
      </c>
      <c r="E12" s="66"/>
      <c r="F12" s="24">
        <v>357627343</v>
      </c>
      <c r="G12" s="18">
        <v>319693152</v>
      </c>
      <c r="H12" s="24">
        <v>282094066</v>
      </c>
      <c r="I12" s="23">
        <v>146785568</v>
      </c>
    </row>
    <row r="13" spans="2:9" s="17" customFormat="1" ht="15" customHeight="1" x14ac:dyDescent="0.2">
      <c r="B13" s="4"/>
      <c r="C13" s="30" t="s">
        <v>38</v>
      </c>
      <c r="D13" s="22"/>
      <c r="E13" s="22"/>
      <c r="F13" s="24"/>
      <c r="G13" s="18"/>
      <c r="H13" s="24"/>
      <c r="I13" s="23"/>
    </row>
    <row r="14" spans="2:9" s="17" customFormat="1" ht="15" customHeight="1" x14ac:dyDescent="0.2">
      <c r="B14" s="4"/>
      <c r="C14" s="22"/>
      <c r="D14" s="22" t="s">
        <v>39</v>
      </c>
      <c r="E14" s="22"/>
      <c r="F14" s="67">
        <v>394050713</v>
      </c>
      <c r="G14" s="10">
        <v>395756049</v>
      </c>
      <c r="H14" s="67">
        <v>219746019</v>
      </c>
      <c r="I14" s="68">
        <v>101170285</v>
      </c>
    </row>
    <row r="15" spans="2:9" s="17" customFormat="1" ht="15" customHeight="1" x14ac:dyDescent="0.2">
      <c r="B15" s="4"/>
      <c r="C15" s="22"/>
      <c r="D15" s="22"/>
      <c r="E15" s="22"/>
      <c r="F15" s="22">
        <f>SUM(F12:F14)</f>
        <v>751678056</v>
      </c>
      <c r="G15" s="22">
        <f>SUM(G12:G14)</f>
        <v>715449201</v>
      </c>
      <c r="H15" s="22">
        <f>SUM(H12:H14)</f>
        <v>501840085</v>
      </c>
      <c r="I15" s="31">
        <f>SUM(I12:I14)</f>
        <v>247955853</v>
      </c>
    </row>
    <row r="16" spans="2:9" s="17" customFormat="1" ht="15" customHeight="1" x14ac:dyDescent="0.2">
      <c r="B16" s="4"/>
      <c r="C16" s="22"/>
      <c r="D16" s="22"/>
      <c r="E16" s="22"/>
      <c r="F16" s="22"/>
      <c r="G16" s="18"/>
      <c r="H16" s="18"/>
      <c r="I16" s="11"/>
    </row>
    <row r="17" spans="2:9" s="17" customFormat="1" ht="15" customHeight="1" x14ac:dyDescent="0.2">
      <c r="B17" s="4" t="s">
        <v>24</v>
      </c>
      <c r="C17" s="22"/>
      <c r="D17" s="22"/>
      <c r="E17" s="22"/>
      <c r="F17" s="22"/>
      <c r="G17" s="18"/>
      <c r="H17" s="18"/>
      <c r="I17" s="11"/>
    </row>
    <row r="18" spans="2:9" s="17" customFormat="1" ht="15" customHeight="1" x14ac:dyDescent="0.2">
      <c r="B18" s="4"/>
      <c r="C18" s="22" t="s">
        <v>25</v>
      </c>
      <c r="D18" s="22"/>
      <c r="E18" s="22"/>
      <c r="F18" s="22">
        <v>1070763</v>
      </c>
      <c r="G18" s="18">
        <v>968409</v>
      </c>
      <c r="H18" s="18">
        <v>33864019</v>
      </c>
      <c r="I18" s="11">
        <v>8945127</v>
      </c>
    </row>
    <row r="19" spans="2:9" s="17" customFormat="1" ht="15" customHeight="1" x14ac:dyDescent="0.2">
      <c r="B19" s="4"/>
      <c r="C19" s="22"/>
      <c r="D19" s="22"/>
      <c r="E19" s="22"/>
      <c r="F19" s="25"/>
      <c r="G19" s="10"/>
      <c r="H19" s="25"/>
      <c r="I19" s="12"/>
    </row>
    <row r="20" spans="2:9" s="17" customFormat="1" ht="15" customHeight="1" x14ac:dyDescent="0.2">
      <c r="B20" s="4"/>
      <c r="C20" s="22"/>
      <c r="D20" s="32" t="s">
        <v>29</v>
      </c>
      <c r="E20" s="66"/>
      <c r="F20" s="22">
        <f>F15-F18</f>
        <v>750607293</v>
      </c>
      <c r="G20" s="22">
        <f t="shared" ref="G20:I20" si="0">G15-G18</f>
        <v>714480792</v>
      </c>
      <c r="H20" s="22">
        <f t="shared" si="0"/>
        <v>467976066</v>
      </c>
      <c r="I20" s="31">
        <f t="shared" si="0"/>
        <v>239010726</v>
      </c>
    </row>
    <row r="21" spans="2:9" s="17" customFormat="1" ht="15" customHeight="1" x14ac:dyDescent="0.2">
      <c r="B21" s="4"/>
      <c r="C21" s="22"/>
      <c r="D21" s="22"/>
      <c r="E21" s="22"/>
      <c r="F21" s="22"/>
      <c r="G21" s="18"/>
      <c r="H21" s="18"/>
      <c r="I21" s="11"/>
    </row>
    <row r="22" spans="2:9" s="17" customFormat="1" ht="15" customHeight="1" x14ac:dyDescent="0.2">
      <c r="B22" s="4" t="s">
        <v>26</v>
      </c>
      <c r="C22" s="22"/>
      <c r="D22" s="22"/>
      <c r="E22" s="22"/>
      <c r="F22" s="22"/>
      <c r="G22" s="18"/>
      <c r="H22" s="18"/>
      <c r="I22" s="11"/>
    </row>
    <row r="23" spans="2:9" s="17" customFormat="1" ht="15" customHeight="1" x14ac:dyDescent="0.2">
      <c r="B23" s="4"/>
      <c r="C23" s="22" t="s">
        <v>27</v>
      </c>
      <c r="D23" s="22"/>
      <c r="E23" s="22"/>
      <c r="F23" s="33">
        <v>0.08</v>
      </c>
      <c r="G23" s="33">
        <v>0.12</v>
      </c>
      <c r="H23" s="33">
        <v>0.16</v>
      </c>
      <c r="I23" s="34">
        <v>0.2</v>
      </c>
    </row>
    <row r="24" spans="2:9" s="17" customFormat="1" ht="15" customHeight="1" x14ac:dyDescent="0.2">
      <c r="B24" s="4"/>
      <c r="C24" s="22"/>
      <c r="D24" s="35"/>
      <c r="E24" s="22"/>
      <c r="F24" s="22"/>
      <c r="G24" s="18"/>
      <c r="H24" s="18"/>
      <c r="I24" s="11"/>
    </row>
    <row r="25" spans="2:9" s="17" customFormat="1" ht="15" customHeight="1" x14ac:dyDescent="0.2">
      <c r="B25" s="4"/>
      <c r="C25" s="22"/>
      <c r="D25" s="32" t="s">
        <v>30</v>
      </c>
      <c r="E25" s="66"/>
      <c r="F25" s="22">
        <f>F23*F20</f>
        <v>60048583.439999998</v>
      </c>
      <c r="G25" s="22">
        <f t="shared" ref="G25:I25" si="1">G23*G20</f>
        <v>85737695.039999992</v>
      </c>
      <c r="H25" s="22">
        <f t="shared" si="1"/>
        <v>74876170.560000002</v>
      </c>
      <c r="I25" s="31">
        <f t="shared" si="1"/>
        <v>47802145.200000003</v>
      </c>
    </row>
    <row r="26" spans="2:9" s="17" customFormat="1" ht="15" customHeight="1" x14ac:dyDescent="0.2">
      <c r="B26" s="4"/>
      <c r="C26" s="22"/>
      <c r="D26" s="22"/>
      <c r="E26" s="22"/>
      <c r="F26" s="22"/>
      <c r="G26" s="18"/>
      <c r="H26" s="18"/>
      <c r="I26" s="11"/>
    </row>
    <row r="27" spans="2:9" s="17" customFormat="1" ht="15" customHeight="1" x14ac:dyDescent="0.2">
      <c r="B27" s="4" t="s">
        <v>28</v>
      </c>
      <c r="C27" s="22"/>
      <c r="D27" s="22"/>
      <c r="E27" s="22"/>
      <c r="F27" s="22"/>
      <c r="G27" s="18"/>
      <c r="H27" s="18"/>
      <c r="I27" s="11"/>
    </row>
    <row r="28" spans="2:9" s="17" customFormat="1" ht="15" customHeight="1" thickBot="1" x14ac:dyDescent="0.25">
      <c r="B28" s="15"/>
      <c r="C28" s="22" t="s">
        <v>33</v>
      </c>
      <c r="D28" s="22"/>
      <c r="E28" s="22"/>
      <c r="F28" s="22"/>
      <c r="G28" s="18">
        <v>1088688</v>
      </c>
      <c r="H28" s="18"/>
      <c r="I28" s="11"/>
    </row>
    <row r="29" spans="2:9" s="17" customFormat="1" ht="15" customHeight="1" x14ac:dyDescent="0.2">
      <c r="B29" s="4"/>
      <c r="C29" s="22"/>
      <c r="D29" s="22"/>
      <c r="E29" s="64" t="s">
        <v>35</v>
      </c>
      <c r="F29" s="25"/>
      <c r="G29" s="10"/>
      <c r="H29" s="10"/>
      <c r="I29" s="12"/>
    </row>
    <row r="30" spans="2:9" s="17" customFormat="1" ht="15" customHeight="1" x14ac:dyDescent="0.2">
      <c r="B30" s="4"/>
      <c r="C30" s="22"/>
      <c r="D30" s="32" t="s">
        <v>31</v>
      </c>
      <c r="E30" s="46">
        <f>SUM(F30:I30)</f>
        <v>269553282.24000001</v>
      </c>
      <c r="F30" s="22">
        <f>SUM(F25:F29)</f>
        <v>60048583.439999998</v>
      </c>
      <c r="G30" s="22">
        <f t="shared" ref="G30:I30" si="2">SUM(G25:G29)</f>
        <v>86826383.039999992</v>
      </c>
      <c r="H30" s="22">
        <f t="shared" si="2"/>
        <v>74876170.560000002</v>
      </c>
      <c r="I30" s="31">
        <f t="shared" si="2"/>
        <v>47802145.200000003</v>
      </c>
    </row>
    <row r="31" spans="2:9" s="17" customFormat="1" ht="15" customHeight="1" x14ac:dyDescent="0.2">
      <c r="B31" s="4"/>
      <c r="C31" s="22"/>
      <c r="D31" s="36"/>
      <c r="E31" s="45"/>
      <c r="F31" s="22"/>
      <c r="G31" s="18"/>
      <c r="H31" s="18"/>
      <c r="I31" s="11"/>
    </row>
    <row r="32" spans="2:9" s="17" customFormat="1" ht="15" customHeight="1" x14ac:dyDescent="0.2">
      <c r="B32" s="4"/>
      <c r="C32" s="22"/>
      <c r="D32" s="37" t="s">
        <v>32</v>
      </c>
      <c r="E32" s="46">
        <f>SUM(F32:I32)</f>
        <v>272486948</v>
      </c>
      <c r="F32" s="22"/>
      <c r="G32" s="18">
        <v>164012184</v>
      </c>
      <c r="H32" s="18">
        <v>80261288</v>
      </c>
      <c r="I32" s="38">
        <v>28213476</v>
      </c>
    </row>
    <row r="33" spans="2:9" s="17" customFormat="1" ht="15" customHeight="1" x14ac:dyDescent="0.2">
      <c r="B33" s="16"/>
      <c r="C33" s="66"/>
      <c r="D33" s="66"/>
      <c r="E33" s="62"/>
      <c r="F33" s="66"/>
      <c r="G33" s="21"/>
      <c r="H33" s="21"/>
      <c r="I33" s="8"/>
    </row>
    <row r="34" spans="2:9" s="17" customFormat="1" ht="15" customHeight="1" thickBot="1" x14ac:dyDescent="0.25">
      <c r="B34" s="16"/>
      <c r="C34" s="66"/>
      <c r="D34" s="32" t="s">
        <v>34</v>
      </c>
      <c r="E34" s="63">
        <f>E32-E30</f>
        <v>2933665.7599999905</v>
      </c>
      <c r="F34" s="61">
        <f>F32-F30</f>
        <v>-60048583.439999998</v>
      </c>
      <c r="G34" s="61">
        <f t="shared" ref="G34:I34" si="3">G32-G30</f>
        <v>77185800.960000008</v>
      </c>
      <c r="H34" s="61">
        <f t="shared" si="3"/>
        <v>5385117.4399999976</v>
      </c>
      <c r="I34" s="55">
        <f t="shared" si="3"/>
        <v>-19588669.200000003</v>
      </c>
    </row>
    <row r="35" spans="2:9" ht="15" customHeight="1" x14ac:dyDescent="0.2">
      <c r="B35" s="39"/>
      <c r="C35" s="40"/>
      <c r="D35" s="40"/>
      <c r="E35" s="40"/>
      <c r="F35" s="40"/>
      <c r="G35" s="40"/>
      <c r="H35" s="40"/>
      <c r="I35" s="41"/>
    </row>
    <row r="36" spans="2:9" ht="15" customHeight="1" thickBot="1" x14ac:dyDescent="0.25">
      <c r="B36" s="42"/>
      <c r="C36" s="43"/>
      <c r="D36" s="43"/>
      <c r="E36" s="43"/>
      <c r="F36" s="43"/>
      <c r="G36" s="43"/>
      <c r="H36" s="43"/>
      <c r="I36" s="44"/>
    </row>
  </sheetData>
  <mergeCells count="3">
    <mergeCell ref="B1:I1"/>
    <mergeCell ref="B2:I2"/>
    <mergeCell ref="B8:F8"/>
  </mergeCells>
  <pageMargins left="0.7" right="0.7" top="0.75" bottom="0.75" header="0.3" footer="0.3"/>
  <pageSetup paperSize="9" scale="8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DEPL 2019-21</vt:lpstr>
      <vt:lpstr>DOA 2019-21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Barnes</dc:creator>
  <cp:lastModifiedBy>Derek Barnes</cp:lastModifiedBy>
  <cp:lastPrinted>2021-09-18T01:05:59Z</cp:lastPrinted>
  <dcterms:created xsi:type="dcterms:W3CDTF">2021-08-16T13:36:38Z</dcterms:created>
  <dcterms:modified xsi:type="dcterms:W3CDTF">2021-10-11T13:56:42Z</dcterms:modified>
</cp:coreProperties>
</file>